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lab'!$A$1:$J$46</definedName>
    <definedName name="_xlnm.Print_Titles" localSheetId="0">'vc lab'!$7:$7</definedName>
  </definedNames>
  <calcPr fullCalcOnLoad="1"/>
</workbook>
</file>

<file path=xl/sharedStrings.xml><?xml version="1.0" encoding="utf-8"?>
<sst xmlns="http://schemas.openxmlformats.org/spreadsheetml/2006/main" count="78" uniqueCount="77">
  <si>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</si>
  <si>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</si>
  <si>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</si>
  <si>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</si>
  <si>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</si>
  <si>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</si>
  <si>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</si>
  <si>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</si>
  <si>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</si>
  <si>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</si>
  <si>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</si>
  <si>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</si>
  <si>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</si>
  <si>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</si>
  <si>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</si>
  <si>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</si>
  <si>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</si>
  <si>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</si>
  <si>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</si>
  <si>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</si>
  <si>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</si>
  <si>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</si>
  <si>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</si>
  <si>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</si>
  <si>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</si>
  <si>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</si>
  <si>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</si>
  <si>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</si>
  <si>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</si>
  <si>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</si>
  <si>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</si>
  <si>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</si>
  <si>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</si>
  <si>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</si>
  <si>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</si>
  <si>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</si>
  <si>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</si>
  <si>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</si>
  <si>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</si>
  <si>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</si>
  <si>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</si>
  <si>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</si>
  <si>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</si>
  <si>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</si>
  <si>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</si>
  <si>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</si>
  <si>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</si>
  <si>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</si>
  <si>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</si>
  <si>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</si>
  <si>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</si>
  <si>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</si>
  <si>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</si>
  <si>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</si>
  <si>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</si>
  <si>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</si>
  <si>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</si>
  <si>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</si>
  <si>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</si>
  <si>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</si>
  <si>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</si>
  <si>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</si>
  <si>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</si>
  <si>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</si>
  <si>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</si>
  <si>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</si>
  <si>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</si>
  <si>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</si>
  <si>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</si>
  <si>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</si>
  <si>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</si>
  <si>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</si>
  <si>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</si>
  <si>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</si>
  <si>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</si>
  <si>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APRILIE 2022 (FORMULA)</t>
  </si>
  <si>
    <t xml:space="preserve">TOTAL VALOARE APRILIE 2022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</si>
</sst>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B43" sqref="B43:B46"/>
    </sheetView>
  </sheetViews>
  <sheetFormatPr defaultColWidth="9.140625" defaultRowHeight="12.75"/>
  <cols>
    <col min="1" max="1" width="6.8515625" style="13" customWidth="1"/>
    <col min="2" max="2" width="45.28125" style="14" customWidth="1"/>
    <col min="3" max="3" width="21.421875" style="13" customWidth="1"/>
    <col min="4" max="4" width="21.00390625" style="15" customWidth="1"/>
    <col min="5" max="5" width="18.7109375" style="15" customWidth="1"/>
    <col min="6" max="6" width="19.00390625" style="15" customWidth="1"/>
    <col min="7" max="7" width="18.00390625" style="15" customWidth="1"/>
    <col min="8" max="8" width="18.140625" style="15" customWidth="1"/>
    <col min="9" max="9" width="18.28125" style="13" hidden="1" customWidth="1"/>
    <col min="10" max="10" width="19.8515625" style="13" customWidth="1"/>
    <col min="11" max="11" width="14.8515625" style="13" customWidth="1"/>
    <col min="12" max="16384" width="9.140625" style="13" customWidth="1"/>
  </cols>
  <sheetData>
    <row r="1" ht="16.5" customHeight="1">
      <c r="C1" s="15"/>
    </row>
    <row r="2" spans="2:8" ht="18.75">
      <c r="B2" s="2" t="s">
        <v>73</v>
      </c>
      <c r="E2" s="2"/>
      <c r="F2" s="2"/>
      <c r="G2" s="2"/>
      <c r="H2" s="2"/>
    </row>
    <row r="3" spans="2:8" ht="18.75">
      <c r="B3" s="2" t="s">
        <v>74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10" ht="36.75" customHeight="1">
      <c r="C6" s="30" t="s">
        <v>36</v>
      </c>
      <c r="D6" s="31"/>
      <c r="E6" s="32" t="s">
        <v>37</v>
      </c>
      <c r="F6" s="33"/>
      <c r="G6" s="33"/>
      <c r="H6" s="34"/>
      <c r="I6" s="21"/>
      <c r="J6" s="21"/>
    </row>
    <row r="7" spans="1:13" ht="113.25" customHeight="1">
      <c r="A7" s="4" t="s">
        <v>0</v>
      </c>
      <c r="B7" s="10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2" t="s">
        <v>75</v>
      </c>
      <c r="J7" s="22" t="s">
        <v>76</v>
      </c>
      <c r="K7" s="28"/>
      <c r="L7" s="28"/>
      <c r="M7" s="28"/>
    </row>
    <row r="8" spans="1:11" ht="46.5" customHeight="1">
      <c r="A8" s="20" t="s">
        <v>46</v>
      </c>
      <c r="B8" s="27" t="s">
        <v>8</v>
      </c>
      <c r="C8" s="24">
        <v>627.4300000000001</v>
      </c>
      <c r="D8" s="25">
        <f aca="true" t="shared" si="0" ref="D8:D34">C8*$C$38</f>
        <v>20268.07877655741</v>
      </c>
      <c r="E8" s="25">
        <v>96</v>
      </c>
      <c r="F8" s="24">
        <f aca="true" t="shared" si="1" ref="F8:F34">E8*$F$39</f>
        <v>12867.39709801599</v>
      </c>
      <c r="G8" s="25">
        <v>521</v>
      </c>
      <c r="H8" s="25">
        <f aca="true" t="shared" si="2" ref="H8:H34">G8*$F$42</f>
        <v>12926.474497766329</v>
      </c>
      <c r="I8" s="25">
        <f aca="true" t="shared" si="3" ref="I8:I34">D8+F8+H8</f>
        <v>46061.95037233973</v>
      </c>
      <c r="J8" s="25">
        <f>ROUND(I8,2)</f>
        <v>46061.95</v>
      </c>
      <c r="K8" s="29"/>
    </row>
    <row r="9" spans="1:11" ht="69.75" customHeight="1">
      <c r="A9" s="20" t="s">
        <v>49</v>
      </c>
      <c r="B9" s="27" t="s">
        <v>41</v>
      </c>
      <c r="C9" s="24">
        <v>1478.8</v>
      </c>
      <c r="D9" s="25">
        <f t="shared" si="0"/>
        <v>47770.16542845113</v>
      </c>
      <c r="E9" s="25">
        <v>122</v>
      </c>
      <c r="F9" s="24">
        <f t="shared" si="1"/>
        <v>16352.317145395322</v>
      </c>
      <c r="G9" s="25">
        <v>500.5</v>
      </c>
      <c r="H9" s="25">
        <f t="shared" si="2"/>
        <v>12417.851220982817</v>
      </c>
      <c r="I9" s="25">
        <f t="shared" si="3"/>
        <v>76540.33379482928</v>
      </c>
      <c r="J9" s="25">
        <f aca="true" t="shared" si="4" ref="J9:J33">ROUND(I9,2)</f>
        <v>76540.33</v>
      </c>
      <c r="K9" s="29"/>
    </row>
    <row r="10" spans="1:11" ht="67.5" customHeight="1">
      <c r="A10" s="20" t="s">
        <v>49</v>
      </c>
      <c r="B10" s="27" t="s">
        <v>42</v>
      </c>
      <c r="C10" s="24">
        <v>1061.6</v>
      </c>
      <c r="D10" s="25">
        <f t="shared" si="0"/>
        <v>34293.21586343232</v>
      </c>
      <c r="E10" s="25">
        <v>128</v>
      </c>
      <c r="F10" s="24">
        <f t="shared" si="1"/>
        <v>17156.52946402132</v>
      </c>
      <c r="G10" s="25">
        <v>601</v>
      </c>
      <c r="H10" s="25">
        <f t="shared" si="2"/>
        <v>14911.345821799545</v>
      </c>
      <c r="I10" s="25">
        <f t="shared" si="3"/>
        <v>66361.09114925319</v>
      </c>
      <c r="J10" s="25">
        <f t="shared" si="4"/>
        <v>66361.09</v>
      </c>
      <c r="K10" s="29"/>
    </row>
    <row r="11" spans="1:11" ht="46.5" customHeight="1">
      <c r="A11" s="20" t="s">
        <v>59</v>
      </c>
      <c r="B11" s="27" t="s">
        <v>11</v>
      </c>
      <c r="C11" s="24">
        <v>1584.61</v>
      </c>
      <c r="D11" s="25">
        <f t="shared" si="0"/>
        <v>51188.180849051896</v>
      </c>
      <c r="E11" s="25">
        <v>123</v>
      </c>
      <c r="F11" s="24">
        <f t="shared" si="1"/>
        <v>16486.35253183299</v>
      </c>
      <c r="G11" s="25">
        <v>676</v>
      </c>
      <c r="H11" s="25">
        <f t="shared" si="2"/>
        <v>16772.162688080687</v>
      </c>
      <c r="I11" s="25">
        <f t="shared" si="3"/>
        <v>84446.69606896557</v>
      </c>
      <c r="J11" s="25">
        <f t="shared" si="4"/>
        <v>84446.7</v>
      </c>
      <c r="K11" s="29"/>
    </row>
    <row r="12" spans="1:11" ht="46.5" customHeight="1">
      <c r="A12" s="20" t="s">
        <v>60</v>
      </c>
      <c r="B12" s="27" t="s">
        <v>16</v>
      </c>
      <c r="C12" s="24">
        <v>596.19</v>
      </c>
      <c r="D12" s="25">
        <f t="shared" si="0"/>
        <v>19258.922725715638</v>
      </c>
      <c r="E12" s="25">
        <v>128</v>
      </c>
      <c r="F12" s="24">
        <f t="shared" si="1"/>
        <v>17156.52946402132</v>
      </c>
      <c r="G12" s="25">
        <v>648</v>
      </c>
      <c r="H12" s="25">
        <f t="shared" si="2"/>
        <v>16077.45772466906</v>
      </c>
      <c r="I12" s="25">
        <f t="shared" si="3"/>
        <v>52492.90991440602</v>
      </c>
      <c r="J12" s="25">
        <f t="shared" si="4"/>
        <v>52492.91</v>
      </c>
      <c r="K12" s="29"/>
    </row>
    <row r="13" spans="1:11" ht="46.5" customHeight="1">
      <c r="A13" s="20" t="s">
        <v>52</v>
      </c>
      <c r="B13" s="27" t="s">
        <v>17</v>
      </c>
      <c r="C13" s="24">
        <v>566.6</v>
      </c>
      <c r="D13" s="25">
        <f t="shared" si="0"/>
        <v>18303.067170516915</v>
      </c>
      <c r="E13" s="25">
        <v>120</v>
      </c>
      <c r="F13" s="24">
        <f t="shared" si="1"/>
        <v>16084.246372519989</v>
      </c>
      <c r="G13" s="25">
        <v>659</v>
      </c>
      <c r="H13" s="25">
        <f t="shared" si="2"/>
        <v>16350.377531723629</v>
      </c>
      <c r="I13" s="25">
        <f t="shared" si="3"/>
        <v>50737.69107476053</v>
      </c>
      <c r="J13" s="25">
        <f t="shared" si="4"/>
        <v>50737.69</v>
      </c>
      <c r="K13" s="29"/>
    </row>
    <row r="14" spans="1:11" ht="46.5" customHeight="1">
      <c r="A14" s="20" t="s">
        <v>47</v>
      </c>
      <c r="B14" s="27" t="s">
        <v>27</v>
      </c>
      <c r="C14" s="24">
        <f>663-15</f>
        <v>648</v>
      </c>
      <c r="D14" s="25">
        <f t="shared" si="0"/>
        <v>20932.558288907447</v>
      </c>
      <c r="E14" s="25">
        <v>146</v>
      </c>
      <c r="F14" s="24">
        <f t="shared" si="1"/>
        <v>19569.16641989932</v>
      </c>
      <c r="G14" s="25">
        <v>912.5</v>
      </c>
      <c r="H14" s="25">
        <f t="shared" si="2"/>
        <v>22639.938539753886</v>
      </c>
      <c r="I14" s="25">
        <f t="shared" si="3"/>
        <v>63141.66324856065</v>
      </c>
      <c r="J14" s="25">
        <f t="shared" si="4"/>
        <v>63141.66</v>
      </c>
      <c r="K14" s="29"/>
    </row>
    <row r="15" spans="1:11" ht="46.5" customHeight="1">
      <c r="A15" s="20" t="s">
        <v>50</v>
      </c>
      <c r="B15" s="27" t="s">
        <v>12</v>
      </c>
      <c r="C15" s="24">
        <f>1461.13+20+15</f>
        <v>1496.13</v>
      </c>
      <c r="D15" s="25">
        <f t="shared" si="0"/>
        <v>48329.98214935664</v>
      </c>
      <c r="E15" s="25">
        <v>155</v>
      </c>
      <c r="F15" s="24">
        <f t="shared" si="1"/>
        <v>20775.48489783832</v>
      </c>
      <c r="G15" s="25">
        <v>932</v>
      </c>
      <c r="H15" s="25">
        <f t="shared" si="2"/>
        <v>23123.750924986984</v>
      </c>
      <c r="I15" s="25">
        <f t="shared" si="3"/>
        <v>92229.21797218194</v>
      </c>
      <c r="J15" s="25">
        <f t="shared" si="4"/>
        <v>92229.22</v>
      </c>
      <c r="K15" s="29"/>
    </row>
    <row r="16" spans="1:11" ht="46.5" customHeight="1">
      <c r="A16" s="20" t="s">
        <v>61</v>
      </c>
      <c r="B16" s="27" t="s">
        <v>5</v>
      </c>
      <c r="C16" s="24">
        <v>660.18</v>
      </c>
      <c r="D16" s="25">
        <f t="shared" si="0"/>
        <v>21326.012856745245</v>
      </c>
      <c r="E16" s="25">
        <v>117</v>
      </c>
      <c r="F16" s="24">
        <f t="shared" si="1"/>
        <v>15682.140213206989</v>
      </c>
      <c r="G16" s="25">
        <f>637.5</f>
        <v>637.5</v>
      </c>
      <c r="H16" s="25">
        <f t="shared" si="2"/>
        <v>15816.9433633897</v>
      </c>
      <c r="I16" s="25">
        <f t="shared" si="3"/>
        <v>52825.09643334193</v>
      </c>
      <c r="J16" s="25">
        <f t="shared" si="4"/>
        <v>52825.1</v>
      </c>
      <c r="K16" s="29"/>
    </row>
    <row r="17" spans="1:11" ht="46.5" customHeight="1">
      <c r="A17" s="20" t="s">
        <v>62</v>
      </c>
      <c r="B17" s="27" t="s">
        <v>9</v>
      </c>
      <c r="C17" s="24">
        <v>1482.4</v>
      </c>
      <c r="D17" s="25">
        <f t="shared" si="0"/>
        <v>47886.457418945065</v>
      </c>
      <c r="E17" s="25">
        <v>143</v>
      </c>
      <c r="F17" s="24">
        <f t="shared" si="1"/>
        <v>19167.06026058632</v>
      </c>
      <c r="G17" s="25">
        <v>636</v>
      </c>
      <c r="H17" s="25">
        <f t="shared" si="2"/>
        <v>15779.727026064078</v>
      </c>
      <c r="I17" s="25">
        <f t="shared" si="3"/>
        <v>82833.24470559547</v>
      </c>
      <c r="J17" s="25">
        <f t="shared" si="4"/>
        <v>82833.24</v>
      </c>
      <c r="K17" s="29"/>
    </row>
    <row r="18" spans="1:11" ht="46.5" customHeight="1">
      <c r="A18" s="20" t="s">
        <v>63</v>
      </c>
      <c r="B18" s="27" t="s">
        <v>6</v>
      </c>
      <c r="C18" s="24">
        <v>2755.77</v>
      </c>
      <c r="D18" s="25">
        <f t="shared" si="0"/>
        <v>89020.54962318284</v>
      </c>
      <c r="E18" s="25">
        <v>161</v>
      </c>
      <c r="F18" s="24">
        <f t="shared" si="1"/>
        <v>21579.69721646432</v>
      </c>
      <c r="G18" s="25">
        <v>1057</v>
      </c>
      <c r="H18" s="25">
        <f t="shared" si="2"/>
        <v>26225.112368788883</v>
      </c>
      <c r="I18" s="25">
        <f t="shared" si="3"/>
        <v>136825.35920843604</v>
      </c>
      <c r="J18" s="25">
        <f t="shared" si="4"/>
        <v>136825.36</v>
      </c>
      <c r="K18" s="29"/>
    </row>
    <row r="19" spans="1:11" ht="46.5" customHeight="1">
      <c r="A19" s="20" t="s">
        <v>53</v>
      </c>
      <c r="B19" s="27" t="s">
        <v>58</v>
      </c>
      <c r="C19" s="24">
        <v>683.77</v>
      </c>
      <c r="D19" s="25">
        <f t="shared" si="0"/>
        <v>22088.048427787417</v>
      </c>
      <c r="E19" s="25">
        <v>92</v>
      </c>
      <c r="F19" s="24">
        <f t="shared" si="1"/>
        <v>12331.255552265326</v>
      </c>
      <c r="G19" s="25">
        <v>428.5</v>
      </c>
      <c r="H19" s="25">
        <f t="shared" si="2"/>
        <v>10631.46702935292</v>
      </c>
      <c r="I19" s="25">
        <f t="shared" si="3"/>
        <v>45050.77100940566</v>
      </c>
      <c r="J19" s="25">
        <f t="shared" si="4"/>
        <v>45050.77</v>
      </c>
      <c r="K19" s="29"/>
    </row>
    <row r="20" spans="1:11" ht="46.5" customHeight="1">
      <c r="A20" s="20"/>
      <c r="B20" s="35" t="s">
        <v>4</v>
      </c>
      <c r="C20" s="24">
        <f>476.2-476.2</f>
        <v>0</v>
      </c>
      <c r="D20" s="25">
        <f t="shared" si="0"/>
        <v>0</v>
      </c>
      <c r="E20" s="25">
        <f>65-65</f>
        <v>0</v>
      </c>
      <c r="F20" s="24">
        <f t="shared" si="1"/>
        <v>0</v>
      </c>
      <c r="G20" s="25">
        <f>320-320</f>
        <v>0</v>
      </c>
      <c r="H20" s="25">
        <f t="shared" si="2"/>
        <v>0</v>
      </c>
      <c r="I20" s="25">
        <f t="shared" si="3"/>
        <v>0</v>
      </c>
      <c r="J20" s="25">
        <f t="shared" si="4"/>
        <v>0</v>
      </c>
      <c r="K20" s="29"/>
    </row>
    <row r="21" spans="1:11" ht="46.5" customHeight="1">
      <c r="A21" s="20" t="s">
        <v>64</v>
      </c>
      <c r="B21" s="27" t="s">
        <v>13</v>
      </c>
      <c r="C21" s="24">
        <f>1160.51</f>
        <v>1160.51</v>
      </c>
      <c r="D21" s="25">
        <f t="shared" si="0"/>
        <v>37488.33830225306</v>
      </c>
      <c r="E21" s="25">
        <f>160</f>
        <v>160</v>
      </c>
      <c r="F21" s="24">
        <f t="shared" si="1"/>
        <v>21445.661830026653</v>
      </c>
      <c r="G21" s="25">
        <f>655</f>
        <v>655</v>
      </c>
      <c r="H21" s="25">
        <f t="shared" si="2"/>
        <v>16251.133965521967</v>
      </c>
      <c r="I21" s="25">
        <f t="shared" si="3"/>
        <v>75185.13409780168</v>
      </c>
      <c r="J21" s="25">
        <f t="shared" si="4"/>
        <v>75185.13</v>
      </c>
      <c r="K21" s="29"/>
    </row>
    <row r="22" spans="1:11" ht="46.5" customHeight="1">
      <c r="A22" s="20" t="s">
        <v>48</v>
      </c>
      <c r="B22" s="27" t="s">
        <v>20</v>
      </c>
      <c r="C22" s="24">
        <v>715.4</v>
      </c>
      <c r="D22" s="25">
        <f t="shared" si="0"/>
        <v>23109.802777599365</v>
      </c>
      <c r="E22" s="25">
        <v>151</v>
      </c>
      <c r="F22" s="24">
        <f t="shared" si="1"/>
        <v>20239.343352087653</v>
      </c>
      <c r="G22" s="25">
        <v>965</v>
      </c>
      <c r="H22" s="25">
        <f t="shared" si="2"/>
        <v>23942.510346150684</v>
      </c>
      <c r="I22" s="25">
        <f t="shared" si="3"/>
        <v>67291.6564758377</v>
      </c>
      <c r="J22" s="25">
        <f t="shared" si="4"/>
        <v>67291.66</v>
      </c>
      <c r="K22" s="29"/>
    </row>
    <row r="23" spans="1:11" ht="46.5" customHeight="1">
      <c r="A23" s="20" t="s">
        <v>65</v>
      </c>
      <c r="B23" s="27" t="s">
        <v>10</v>
      </c>
      <c r="C23" s="24">
        <f>762.67+1</f>
        <v>763.67</v>
      </c>
      <c r="D23" s="25">
        <f t="shared" si="0"/>
        <v>24669.08455013881</v>
      </c>
      <c r="E23" s="25">
        <v>128</v>
      </c>
      <c r="F23" s="24">
        <f t="shared" si="1"/>
        <v>17156.52946402132</v>
      </c>
      <c r="G23" s="25">
        <v>964</v>
      </c>
      <c r="H23" s="25">
        <f t="shared" si="2"/>
        <v>23917.699454600268</v>
      </c>
      <c r="I23" s="25">
        <f t="shared" si="3"/>
        <v>65743.3134687604</v>
      </c>
      <c r="J23" s="25">
        <f t="shared" si="4"/>
        <v>65743.31</v>
      </c>
      <c r="K23" s="29"/>
    </row>
    <row r="24" spans="1:11" ht="46.5" customHeight="1">
      <c r="A24" s="20" t="s">
        <v>66</v>
      </c>
      <c r="B24" s="27" t="s">
        <v>18</v>
      </c>
      <c r="C24" s="24">
        <v>557.71</v>
      </c>
      <c r="D24" s="25">
        <f t="shared" si="0"/>
        <v>18015.890560658292</v>
      </c>
      <c r="E24" s="25">
        <v>152</v>
      </c>
      <c r="F24" s="24">
        <f t="shared" si="1"/>
        <v>20373.37873852532</v>
      </c>
      <c r="G24" s="25">
        <v>958.5</v>
      </c>
      <c r="H24" s="25">
        <f t="shared" si="2"/>
        <v>23781.239551072984</v>
      </c>
      <c r="I24" s="25">
        <f t="shared" si="3"/>
        <v>62170.50885025659</v>
      </c>
      <c r="J24" s="25">
        <f t="shared" si="4"/>
        <v>62170.51</v>
      </c>
      <c r="K24" s="29"/>
    </row>
    <row r="25" spans="1:11" ht="46.5" customHeight="1">
      <c r="A25" s="20" t="s">
        <v>55</v>
      </c>
      <c r="B25" s="27" t="s">
        <v>14</v>
      </c>
      <c r="C25" s="24">
        <v>827</v>
      </c>
      <c r="D25" s="25">
        <f t="shared" si="0"/>
        <v>26714.854482911203</v>
      </c>
      <c r="E25" s="25">
        <v>139</v>
      </c>
      <c r="F25" s="24">
        <f t="shared" si="1"/>
        <v>18630.918714835654</v>
      </c>
      <c r="G25" s="25">
        <v>831</v>
      </c>
      <c r="H25" s="25">
        <f t="shared" si="2"/>
        <v>20617.850878395046</v>
      </c>
      <c r="I25" s="25">
        <f t="shared" si="3"/>
        <v>65963.6240761419</v>
      </c>
      <c r="J25" s="25">
        <f t="shared" si="4"/>
        <v>65963.62</v>
      </c>
      <c r="K25" s="29"/>
    </row>
    <row r="26" spans="1:11" ht="46.5" customHeight="1">
      <c r="A26" s="20" t="s">
        <v>57</v>
      </c>
      <c r="B26" s="27" t="s">
        <v>2</v>
      </c>
      <c r="C26" s="24">
        <f>812.8+4</f>
        <v>816.8</v>
      </c>
      <c r="D26" s="25">
        <f t="shared" si="0"/>
        <v>26385.360509845064</v>
      </c>
      <c r="E26" s="25">
        <f>154</f>
        <v>154</v>
      </c>
      <c r="F26" s="24">
        <f t="shared" si="1"/>
        <v>20641.449511400653</v>
      </c>
      <c r="G26" s="25">
        <f>655</f>
        <v>655</v>
      </c>
      <c r="H26" s="25">
        <f t="shared" si="2"/>
        <v>16251.133965521967</v>
      </c>
      <c r="I26" s="25">
        <f t="shared" si="3"/>
        <v>63277.943986767685</v>
      </c>
      <c r="J26" s="25">
        <f t="shared" si="4"/>
        <v>63277.94</v>
      </c>
      <c r="K26" s="29"/>
    </row>
    <row r="27" spans="1:11" ht="46.5" customHeight="1">
      <c r="A27" s="20" t="s">
        <v>67</v>
      </c>
      <c r="B27" s="27" t="s">
        <v>7</v>
      </c>
      <c r="C27" s="24">
        <v>707.43</v>
      </c>
      <c r="D27" s="25">
        <f t="shared" si="0"/>
        <v>22852.345231978077</v>
      </c>
      <c r="E27" s="25">
        <v>84</v>
      </c>
      <c r="F27" s="24">
        <f t="shared" si="1"/>
        <v>11258.972460763993</v>
      </c>
      <c r="G27" s="25">
        <v>354</v>
      </c>
      <c r="H27" s="25">
        <f t="shared" si="2"/>
        <v>8783.055608846988</v>
      </c>
      <c r="I27" s="25">
        <f t="shared" si="3"/>
        <v>42894.37330158906</v>
      </c>
      <c r="J27" s="25">
        <f t="shared" si="4"/>
        <v>42894.37</v>
      </c>
      <c r="K27" s="29"/>
    </row>
    <row r="28" spans="1:11" ht="46.5" customHeight="1">
      <c r="A28" s="20" t="s">
        <v>68</v>
      </c>
      <c r="B28" s="27" t="s">
        <v>19</v>
      </c>
      <c r="C28" s="24">
        <f>1391.94+58.86</f>
        <v>1450.8</v>
      </c>
      <c r="D28" s="25">
        <f t="shared" si="0"/>
        <v>46865.6721690539</v>
      </c>
      <c r="E28" s="25">
        <v>119</v>
      </c>
      <c r="F28" s="24">
        <f t="shared" si="1"/>
        <v>15950.210986082322</v>
      </c>
      <c r="G28" s="25">
        <v>697</v>
      </c>
      <c r="H28" s="25">
        <f t="shared" si="2"/>
        <v>17293.191410639407</v>
      </c>
      <c r="I28" s="25">
        <f t="shared" si="3"/>
        <v>80109.07456577563</v>
      </c>
      <c r="J28" s="25">
        <f t="shared" si="4"/>
        <v>80109.07</v>
      </c>
      <c r="K28" s="29"/>
    </row>
    <row r="29" spans="1:11" ht="46.5" customHeight="1">
      <c r="A29" s="20" t="s">
        <v>69</v>
      </c>
      <c r="B29" s="27" t="s">
        <v>43</v>
      </c>
      <c r="C29" s="24">
        <f>2543.1-25+78-20</f>
        <v>2576.1</v>
      </c>
      <c r="D29" s="25">
        <f t="shared" si="0"/>
        <v>83216.61019761494</v>
      </c>
      <c r="E29" s="25">
        <v>160</v>
      </c>
      <c r="F29" s="24">
        <f t="shared" si="1"/>
        <v>21445.661830026653</v>
      </c>
      <c r="G29" s="25">
        <v>1265.5</v>
      </c>
      <c r="H29" s="25">
        <f t="shared" si="2"/>
        <v>31398.183257050456</v>
      </c>
      <c r="I29" s="25">
        <f t="shared" si="3"/>
        <v>136060.45528469206</v>
      </c>
      <c r="J29" s="25">
        <f t="shared" si="4"/>
        <v>136060.46</v>
      </c>
      <c r="K29" s="29"/>
    </row>
    <row r="30" spans="1:11" ht="46.5" customHeight="1">
      <c r="A30" s="20" t="s">
        <v>70</v>
      </c>
      <c r="B30" s="27" t="s">
        <v>45</v>
      </c>
      <c r="C30" s="24">
        <v>619.94</v>
      </c>
      <c r="D30" s="25">
        <f t="shared" si="0"/>
        <v>20026.12682966865</v>
      </c>
      <c r="E30" s="25">
        <v>78</v>
      </c>
      <c r="F30" s="24">
        <f t="shared" si="1"/>
        <v>10454.760142137993</v>
      </c>
      <c r="G30" s="25">
        <v>403</v>
      </c>
      <c r="H30" s="25">
        <f t="shared" si="2"/>
        <v>9998.789294817332</v>
      </c>
      <c r="I30" s="25">
        <f t="shared" si="3"/>
        <v>40479.676266623974</v>
      </c>
      <c r="J30" s="25">
        <f t="shared" si="4"/>
        <v>40479.68</v>
      </c>
      <c r="K30" s="29"/>
    </row>
    <row r="31" spans="1:11" ht="46.5" customHeight="1">
      <c r="A31" s="20" t="s">
        <v>54</v>
      </c>
      <c r="B31" s="27" t="s">
        <v>44</v>
      </c>
      <c r="C31" s="24">
        <v>1789.36</v>
      </c>
      <c r="D31" s="25">
        <f t="shared" si="0"/>
        <v>57802.28780839418</v>
      </c>
      <c r="E31" s="25">
        <v>181</v>
      </c>
      <c r="F31" s="24">
        <f t="shared" si="1"/>
        <v>24260.40494521765</v>
      </c>
      <c r="G31" s="25">
        <v>775</v>
      </c>
      <c r="H31" s="25">
        <f t="shared" si="2"/>
        <v>19228.440951571793</v>
      </c>
      <c r="I31" s="25">
        <f t="shared" si="3"/>
        <v>101291.13370518363</v>
      </c>
      <c r="J31" s="25">
        <f t="shared" si="4"/>
        <v>101291.13</v>
      </c>
      <c r="K31" s="29"/>
    </row>
    <row r="32" spans="1:11" ht="46.5" customHeight="1">
      <c r="A32" s="20" t="s">
        <v>71</v>
      </c>
      <c r="B32" s="27" t="s">
        <v>21</v>
      </c>
      <c r="C32" s="24">
        <v>1177.4</v>
      </c>
      <c r="D32" s="25">
        <f t="shared" si="0"/>
        <v>38033.94155765375</v>
      </c>
      <c r="E32" s="25">
        <v>110</v>
      </c>
      <c r="F32" s="24">
        <f t="shared" si="1"/>
        <v>14743.892508143323</v>
      </c>
      <c r="G32" s="25">
        <v>464</v>
      </c>
      <c r="H32" s="25">
        <f t="shared" si="2"/>
        <v>11512.253679392661</v>
      </c>
      <c r="I32" s="25">
        <f t="shared" si="3"/>
        <v>64290.08774518973</v>
      </c>
      <c r="J32" s="25">
        <f t="shared" si="4"/>
        <v>64290.09</v>
      </c>
      <c r="K32" s="29"/>
    </row>
    <row r="33" spans="1:11" ht="46.5" customHeight="1">
      <c r="A33" s="20" t="s">
        <v>72</v>
      </c>
      <c r="B33" s="27" t="s">
        <v>26</v>
      </c>
      <c r="C33" s="24">
        <v>669.6</v>
      </c>
      <c r="D33" s="25">
        <f t="shared" si="0"/>
        <v>21630.31023187103</v>
      </c>
      <c r="E33" s="25">
        <v>107</v>
      </c>
      <c r="F33" s="24">
        <f t="shared" si="1"/>
        <v>14341.786348830323</v>
      </c>
      <c r="G33" s="25">
        <v>644</v>
      </c>
      <c r="H33" s="25">
        <f t="shared" si="2"/>
        <v>15978.2141584674</v>
      </c>
      <c r="I33" s="25">
        <f t="shared" si="3"/>
        <v>51950.31073916875</v>
      </c>
      <c r="J33" s="25">
        <f t="shared" si="4"/>
        <v>51950.31</v>
      </c>
      <c r="K33" s="29"/>
    </row>
    <row r="34" spans="1:11" ht="46.5" customHeight="1">
      <c r="A34" s="20" t="s">
        <v>51</v>
      </c>
      <c r="B34" s="27" t="s">
        <v>56</v>
      </c>
      <c r="C34" s="24">
        <v>551</v>
      </c>
      <c r="D34" s="25">
        <f t="shared" si="0"/>
        <v>17799.135211709883</v>
      </c>
      <c r="E34" s="25">
        <v>123</v>
      </c>
      <c r="F34" s="24">
        <f t="shared" si="1"/>
        <v>16486.35253183299</v>
      </c>
      <c r="G34" s="25">
        <v>403.5</v>
      </c>
      <c r="H34" s="25">
        <f t="shared" si="2"/>
        <v>10011.19474059254</v>
      </c>
      <c r="I34" s="25">
        <f t="shared" si="3"/>
        <v>44296.68248413541</v>
      </c>
      <c r="J34" s="25">
        <v>44296.7</v>
      </c>
      <c r="K34" s="29"/>
    </row>
    <row r="35" spans="1:11" ht="37.5" customHeight="1">
      <c r="A35" s="6"/>
      <c r="B35" s="26" t="s">
        <v>3</v>
      </c>
      <c r="C35" s="7">
        <f>SUM(C8:C34)</f>
        <v>28024.199999999997</v>
      </c>
      <c r="D35" s="7">
        <f aca="true" t="shared" si="5" ref="D35:J35">SUM(D8:D34)</f>
        <v>905275.0000000002</v>
      </c>
      <c r="E35" s="7">
        <f t="shared" si="5"/>
        <v>3377</v>
      </c>
      <c r="F35" s="7">
        <f t="shared" si="5"/>
        <v>452637.50000000006</v>
      </c>
      <c r="G35" s="7">
        <f t="shared" si="5"/>
        <v>18243.5</v>
      </c>
      <c r="H35" s="7">
        <f t="shared" si="5"/>
        <v>452637.5000000001</v>
      </c>
      <c r="I35" s="7">
        <f t="shared" si="5"/>
        <v>1810550.0000000002</v>
      </c>
      <c r="J35" s="7">
        <f t="shared" si="5"/>
        <v>1810550</v>
      </c>
      <c r="K35" s="15"/>
    </row>
    <row r="36" spans="1:10" ht="48" customHeight="1">
      <c r="A36" s="8"/>
      <c r="B36" s="17" t="s">
        <v>28</v>
      </c>
      <c r="C36" s="7">
        <f>C35</f>
        <v>28024.199999999997</v>
      </c>
      <c r="D36" s="16"/>
      <c r="E36" s="18" t="s">
        <v>30</v>
      </c>
      <c r="F36" s="7">
        <f>0.5*1810550</f>
        <v>905275</v>
      </c>
      <c r="G36" s="16"/>
      <c r="H36" s="16"/>
      <c r="I36" s="16"/>
      <c r="J36" s="16"/>
    </row>
    <row r="37" spans="1:10" ht="40.5" customHeight="1">
      <c r="A37" s="8"/>
      <c r="B37" s="17" t="s">
        <v>38</v>
      </c>
      <c r="C37" s="7">
        <f>0.5*1810550</f>
        <v>905275</v>
      </c>
      <c r="D37" s="16"/>
      <c r="E37" s="36" t="s">
        <v>31</v>
      </c>
      <c r="F37" s="7">
        <f>0.5*F36</f>
        <v>452637.5</v>
      </c>
      <c r="G37" s="16"/>
      <c r="H37" s="16"/>
      <c r="I37" s="16"/>
      <c r="J37" s="16"/>
    </row>
    <row r="38" spans="1:10" ht="50.25" customHeight="1">
      <c r="A38" s="8"/>
      <c r="B38" s="17" t="s">
        <v>29</v>
      </c>
      <c r="C38" s="7">
        <f>C37/C36</f>
        <v>32.30333069275841</v>
      </c>
      <c r="D38" s="16"/>
      <c r="E38" s="36" t="s">
        <v>39</v>
      </c>
      <c r="F38" s="7">
        <f>E35</f>
        <v>3377</v>
      </c>
      <c r="G38" s="16"/>
      <c r="H38" s="16"/>
      <c r="I38" s="16"/>
      <c r="J38" s="16"/>
    </row>
    <row r="39" spans="1:10" ht="47.25" customHeight="1">
      <c r="A39" s="8"/>
      <c r="B39" s="11"/>
      <c r="C39" s="16"/>
      <c r="D39" s="16"/>
      <c r="E39" s="36" t="s">
        <v>32</v>
      </c>
      <c r="F39" s="7">
        <f>F37/F38</f>
        <v>134.03538643766657</v>
      </c>
      <c r="G39" s="16"/>
      <c r="H39" s="16"/>
      <c r="I39" s="16"/>
      <c r="J39" s="16"/>
    </row>
    <row r="40" spans="1:10" ht="54.75" customHeight="1">
      <c r="A40" s="8"/>
      <c r="B40" s="11"/>
      <c r="C40" s="16"/>
      <c r="D40" s="16"/>
      <c r="E40" s="36" t="s">
        <v>33</v>
      </c>
      <c r="F40" s="7">
        <f>F36-F37</f>
        <v>452637.5</v>
      </c>
      <c r="G40" s="16"/>
      <c r="H40" s="16"/>
      <c r="I40" s="16"/>
      <c r="J40" s="16"/>
    </row>
    <row r="41" spans="1:10" ht="73.5" customHeight="1">
      <c r="A41" s="8"/>
      <c r="B41" s="11"/>
      <c r="C41" s="16"/>
      <c r="D41" s="16"/>
      <c r="E41" s="37" t="s">
        <v>40</v>
      </c>
      <c r="F41" s="7">
        <f>G35</f>
        <v>18243.5</v>
      </c>
      <c r="G41" s="16"/>
      <c r="H41" s="16"/>
      <c r="I41" s="16"/>
      <c r="J41" s="16"/>
    </row>
    <row r="42" spans="1:10" ht="64.5" customHeight="1">
      <c r="A42" s="8"/>
      <c r="B42" s="11"/>
      <c r="C42" s="19"/>
      <c r="D42" s="16"/>
      <c r="E42" s="36" t="s">
        <v>34</v>
      </c>
      <c r="F42" s="7">
        <f>F40/F41</f>
        <v>24.810891550415217</v>
      </c>
      <c r="G42" s="16"/>
      <c r="H42" s="16"/>
      <c r="I42" s="16"/>
      <c r="J42" s="16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C45" s="9"/>
      <c r="D45" s="13"/>
      <c r="E45" s="9"/>
    </row>
    <row r="46" spans="2:5" ht="18.75">
      <c r="B46" s="12"/>
      <c r="D46" s="9"/>
      <c r="E46" s="9"/>
    </row>
    <row r="47" spans="2:5" ht="18.75">
      <c r="B47" s="13"/>
      <c r="D47" s="9"/>
      <c r="E47" s="9"/>
    </row>
    <row r="53" spans="9:10" ht="12.75">
      <c r="I53" s="23"/>
      <c r="J53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2022-03-01T07:49:23Z</cp:lastPrinted>
  <dcterms:created xsi:type="dcterms:W3CDTF">2004-01-09T07:03:24Z</dcterms:created>
  <dcterms:modified xsi:type="dcterms:W3CDTF">2022-06-02T11:17:44Z</dcterms:modified>
  <cp:category/>
  <cp:version/>
  <cp:contentType/>
  <cp:contentStatus/>
</cp:coreProperties>
</file>